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shrisharma/Documents/NOFO 2026/"/>
    </mc:Choice>
  </mc:AlternateContent>
  <xr:revisionPtr revIDLastSave="0" documentId="13_ncr:1_{E2C99CB8-07D5-BE49-B330-F270EACF18F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Application Form" sheetId="1" r:id="rId1"/>
    <sheet name="Score Calculations" sheetId="2" r:id="rId2"/>
    <sheet name="Lis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C17" i="2"/>
  <c r="C16" i="2"/>
  <c r="C15" i="2"/>
  <c r="C14" i="2"/>
  <c r="D10" i="2"/>
  <c r="E10" i="2" s="1"/>
  <c r="D9" i="2"/>
  <c r="E9" i="2" s="1"/>
  <c r="G8" i="2"/>
  <c r="D8" i="2"/>
  <c r="E8" i="2" s="1"/>
  <c r="D7" i="2"/>
  <c r="G6" i="2"/>
  <c r="D6" i="2"/>
  <c r="D5" i="2"/>
  <c r="G4" i="2"/>
  <c r="D4" i="2"/>
  <c r="E4" i="2" s="1"/>
  <c r="C21" i="2" l="1"/>
  <c r="B21" i="2"/>
  <c r="E11" i="2"/>
</calcChain>
</file>

<file path=xl/sharedStrings.xml><?xml version="1.0" encoding="utf-8"?>
<sst xmlns="http://schemas.openxmlformats.org/spreadsheetml/2006/main" count="327" uniqueCount="220">
  <si>
    <t>Transitional Housing New Project Application Form</t>
  </si>
  <si>
    <t>Complete only the yellow Applicant Response cells. Formulas and non-response cells are for reviewer/scoring use.</t>
  </si>
  <si>
    <t>Section</t>
  </si>
  <si>
    <t>Question</t>
  </si>
  <si>
    <t>Response Type</t>
  </si>
  <si>
    <t>Applicant Response</t>
  </si>
  <si>
    <t>Guidance / Notes</t>
  </si>
  <si>
    <t>Field ID</t>
  </si>
  <si>
    <t>Project Background</t>
  </si>
  <si>
    <t>Basic project and reporting period information.</t>
  </si>
  <si>
    <t>Applicant agency name</t>
  </si>
  <si>
    <t>Text</t>
  </si>
  <si>
    <t>agency_name</t>
  </si>
  <si>
    <t>Project name</t>
  </si>
  <si>
    <t>project_name</t>
  </si>
  <si>
    <t>Primary contact name</t>
  </si>
  <si>
    <t>primary_contact_name</t>
  </si>
  <si>
    <t>Primary contact email</t>
  </si>
  <si>
    <t>primary_contact_email</t>
  </si>
  <si>
    <t>County/counties served</t>
  </si>
  <si>
    <t>List all counties served by the project.</t>
  </si>
  <si>
    <t>counties_served</t>
  </si>
  <si>
    <t>Target population served</t>
  </si>
  <si>
    <t>Examples: adults only, adults with children, youth, DV survivors, veterans, etc.</t>
  </si>
  <si>
    <t>target_population</t>
  </si>
  <si>
    <t>Date the project began serving participants (Format : MM/DD/YYYY)</t>
  </si>
  <si>
    <t>Date</t>
  </si>
  <si>
    <t>project_start_date</t>
  </si>
  <si>
    <t>Has the project been operating for at least 24 months?</t>
  </si>
  <si>
    <t>Yes/No</t>
  </si>
  <si>
    <t>operating_24_months</t>
  </si>
  <si>
    <t>Performance data start date (Format : MM/DD/YYYY)</t>
  </si>
  <si>
    <t>performance_start_date</t>
  </si>
  <si>
    <t>Performance data end date (Format : MM/DD/YYYY)</t>
  </si>
  <si>
    <t>performance_end_date</t>
  </si>
  <si>
    <t>General Metric Count Questions</t>
  </si>
  <si>
    <t>Shared counts used by multiple metrics. Do not duplicate these counts in later sections.</t>
  </si>
  <si>
    <t>How many total participants were served during the reporting period?</t>
  </si>
  <si>
    <t>Number</t>
  </si>
  <si>
    <t>total_participants_served</t>
  </si>
  <si>
    <t>During the reporting period, how many total participants exited the project?</t>
  </si>
  <si>
    <t>total_participant_exits</t>
  </si>
  <si>
    <t>Of those exits, how many exited to a permanent housing destination?</t>
  </si>
  <si>
    <t>permanent_housing_exits</t>
  </si>
  <si>
    <t>Of those permanent housing destination exits, how many exited to an unsubsidized permanent housing destination?</t>
  </si>
  <si>
    <t>unsubsidized_permanent_housing_exits</t>
  </si>
  <si>
    <t>How many exited to temporary housing, institutional settings, unknown/missing, or another non-permanent destination?</t>
  </si>
  <si>
    <t>non_permanent_destination_exits</t>
  </si>
  <si>
    <t>How many individuals exited to homelessness, emergency shelter, or a place not meant for habitation?</t>
  </si>
  <si>
    <t>homelessness_destination_exits</t>
  </si>
  <si>
    <t>During the reporting period, how many 18+ adult participants exited the project?</t>
  </si>
  <si>
    <t>adult_exiters</t>
  </si>
  <si>
    <t>Of those adult exiters, how many should be excluded from the employment calculation because they were age 62 or older, or had a physical/developmental disability that prevented them from working?</t>
  </si>
  <si>
    <t>employment_excluded_adult_exiters</t>
  </si>
  <si>
    <t>Of the remaining eligible adult exiters, how many had earned income from employment at exit?</t>
  </si>
  <si>
    <t>employed_adult_exiters</t>
  </si>
  <si>
    <t>How many participants met the project’s required service participation expectations?</t>
  </si>
  <si>
    <t>participants_met_service_expectations</t>
  </si>
  <si>
    <t>Cost Effectiveness / Budget Utilization</t>
  </si>
  <si>
    <t>Budget, service volume, and occupancy information. Total participants served is pulled from the General Metric Count Questions section.</t>
  </si>
  <si>
    <t>What was the total project budget for the reporting period?</t>
  </si>
  <si>
    <t>Currency</t>
  </si>
  <si>
    <t>total_project_budget</t>
  </si>
  <si>
    <t>How much of the total project budget was spent during the reporting period?</t>
  </si>
  <si>
    <t>amount_spent</t>
  </si>
  <si>
    <t>How many households were expected to be served during the reporting period?</t>
  </si>
  <si>
    <t>households_expected_served</t>
  </si>
  <si>
    <t>How many households were actually served during the reporting period?</t>
  </si>
  <si>
    <t>households_actually_served</t>
  </si>
  <si>
    <t>How many individuals were expected to be served during the reporting period?</t>
  </si>
  <si>
    <t>individuals_expected_served</t>
  </si>
  <si>
    <t>How many individuals were actually served during the reporting period?</t>
  </si>
  <si>
    <t>individuals_actually_served</t>
  </si>
  <si>
    <t>What was the project’s average nightly occupancy during the reporting period?</t>
  </si>
  <si>
    <t>Decimal</t>
  </si>
  <si>
    <t>average_nightly_occupancy</t>
  </si>
  <si>
    <t>What was the average number of beds available each night during the reporting period?</t>
  </si>
  <si>
    <t>average_beds_available_nightly</t>
  </si>
  <si>
    <t>Permanent Housing Destination Questions</t>
  </si>
  <si>
    <t>Verification questions for the permanent housing destination metric.</t>
  </si>
  <si>
    <t>Does your agency collect documentation or case notes supporting exit destination?</t>
  </si>
  <si>
    <t>exit_destination_documentation_collected</t>
  </si>
  <si>
    <t>Briefly describe how exit destinations can be verified.</t>
  </si>
  <si>
    <t>Long Text</t>
  </si>
  <si>
    <t>exit_destination_verification_description</t>
  </si>
  <si>
    <t>Employment at Exit</t>
  </si>
  <si>
    <t>Verification questions for the employment at exit metric.</t>
  </si>
  <si>
    <t>Does your agency collect income or employment status at project exit?</t>
  </si>
  <si>
    <t>employment_status_collected_at_exit</t>
  </si>
  <si>
    <t>Briefly describe how employment income or employment status can be verified.</t>
  </si>
  <si>
    <t>employment_verification_description</t>
  </si>
  <si>
    <t>Length of Stay / Housing Stability</t>
  </si>
  <si>
    <t>This section rewards timely permanent housing exits.</t>
  </si>
  <si>
    <t>Of the permanent housing exits, how many exited to unsubsidized permanent housing within 6 months of project entry?</t>
  </si>
  <si>
    <t>unsubsidized_ph_exits_within_6_months</t>
  </si>
  <si>
    <t>Of the permanent housing exits, how many exited to unsubsidized permanent housing within 6 to 12 months of project entry?</t>
  </si>
  <si>
    <t>unsubsidized_ph_exits_6_to_12_months</t>
  </si>
  <si>
    <t>Of the permanent housing exits, how many exited to unsubsidized permanent housing within 12 to 24 months in the project?</t>
  </si>
  <si>
    <t>unsubsidized_ph_exits_12_to_24_months</t>
  </si>
  <si>
    <t>Service Participation</t>
  </si>
  <si>
    <t>Participation in required supportive services.</t>
  </si>
  <si>
    <t>Does the project require supportive service participation for all clients?</t>
  </si>
  <si>
    <t>requires_service_participation</t>
  </si>
  <si>
    <t>Briefly describe how service participation can be verified.</t>
  </si>
  <si>
    <t>service_participation_documentation</t>
  </si>
  <si>
    <t>Service Intensity Instructions</t>
  </si>
  <si>
    <t>Service Intensity Instructions
Before answering these questions, separate participants into full-service participants and reduced-expectation participants.
Full-service participants are expected to meet the regular service/activity engagement standard of at least 20 hours per week.
Reduced-expectation participants must have an approved and documented reason for a lower expectation, such as employment, age 62 or older, disability, medical/behavioral health barriers, or another documented barrier. Do not classify someone as reduced-expectation only because they did not participate. This includes participants over age 62, individuals with handicaps as defined in 24 CFR 8.3, or individuals with a developmental disability as defined in 24 CFR 578.3.</t>
  </si>
  <si>
    <t>Service Intensity Questions</t>
  </si>
  <si>
    <t>Compare actual service hours received to the service expectation that applied to each participant group.</t>
  </si>
  <si>
    <t>How many participants were expected to participate in the full-service model?</t>
  </si>
  <si>
    <t>full_service_participant_count</t>
  </si>
  <si>
    <t>For full-service participants, what was the average number of service hours received per week?</t>
  </si>
  <si>
    <t>full_service_avg_weekly_hours</t>
  </si>
  <si>
    <t>How many participants had an approved reduced service expectation?</t>
  </si>
  <si>
    <t>reduced_expectation_participant_count</t>
  </si>
  <si>
    <t>For reduced-expectation participants, what was the average number of service hours received per week?</t>
  </si>
  <si>
    <t>reduced_expectation_avg_weekly_hours</t>
  </si>
  <si>
    <t>How does the agency document service hours and reduced expectations?</t>
  </si>
  <si>
    <t>service_hours_documentation</t>
  </si>
  <si>
    <t>Returns to Homelessness</t>
  </si>
  <si>
    <t>This section measures how often people who exited to unsubsidized permanent housing destinations later returned to homelessness. Applicants should report returns using the 12-month and 24-month follow-up groups below.</t>
  </si>
  <si>
    <t>Of the people who exited to unsubsidized permanent housing destinations, how many had at least 12 months but less than 24 months of follow-up after exit?</t>
  </si>
  <si>
    <t>followup_12_to_less_than_24_months</t>
  </si>
  <si>
    <t>Of the people who exited to unsubsidized permanent housing destinations and had at least 12 months but less than 24 months of follow-up, how many returned to homelessness within 12 months of exit?</t>
  </si>
  <si>
    <t>returns_within_12_months</t>
  </si>
  <si>
    <t>Of the people who exited to unsubsidized permanent housing destinations, how many had at least 24 months of follow-up after exit?</t>
  </si>
  <si>
    <t>followup_24_months_or_more</t>
  </si>
  <si>
    <t>Of the people who exited to unsubsidized permanent housing destinations and had at least 24 months of follow-up, how many returned to homelessness within 24 months of exit?</t>
  </si>
  <si>
    <t>returns_within_24_months</t>
  </si>
  <si>
    <t>What documentation or source records can your agency provide to verify the return-to-homelessness numbers reported above?</t>
  </si>
  <si>
    <t>returns_verification_documentation</t>
  </si>
  <si>
    <t>Certification</t>
  </si>
  <si>
    <t>Certification of the information provided.</t>
  </si>
  <si>
    <t>Name of person completing application</t>
  </si>
  <si>
    <t>certifying_person_name</t>
  </si>
  <si>
    <t>Title</t>
  </si>
  <si>
    <t>certifying_person_title</t>
  </si>
  <si>
    <t>Date completed</t>
  </si>
  <si>
    <t>certification_date</t>
  </si>
  <si>
    <t>I certify that the information provided is accurate to the best of my knowledge and based on project records, service logs, case notes, or other agency documentation.</t>
  </si>
  <si>
    <t>certification_acknowledgement</t>
  </si>
  <si>
    <t>Response Types</t>
  </si>
  <si>
    <t>Reduced Expectation Examples</t>
  </si>
  <si>
    <t>Target Populations</t>
  </si>
  <si>
    <t>Notes</t>
  </si>
  <si>
    <t>Yes</t>
  </si>
  <si>
    <t>Employed / work schedule limits service availability</t>
  </si>
  <si>
    <t>Adults only</t>
  </si>
  <si>
    <t>No</t>
  </si>
  <si>
    <t>Age 62 or older</t>
  </si>
  <si>
    <t>Adults with children</t>
  </si>
  <si>
    <t>Physical disability limits participation</t>
  </si>
  <si>
    <t>Unaccompanied youth</t>
  </si>
  <si>
    <t>Developmental disability limits participation</t>
  </si>
  <si>
    <t>Parenting youth</t>
  </si>
  <si>
    <t>Medical or behavioral health barrier</t>
  </si>
  <si>
    <t>DV survivors</t>
  </si>
  <si>
    <t>Caregiving or school schedule</t>
  </si>
  <si>
    <t>Veterans</t>
  </si>
  <si>
    <t>Other documented barrier</t>
  </si>
  <si>
    <t>Chronically homeless households</t>
  </si>
  <si>
    <t>Behavioral health needs</t>
  </si>
  <si>
    <t>Other</t>
  </si>
  <si>
    <t>Metric</t>
  </si>
  <si>
    <t>Inputs Used</t>
  </si>
  <si>
    <t>Formula / Logic</t>
  </si>
  <si>
    <t>Rate / Result</t>
  </si>
  <si>
    <t>Score</t>
  </si>
  <si>
    <t>Interpretation</t>
  </si>
  <si>
    <t>Validation / Review Flags</t>
  </si>
  <si>
    <t>Internal Input</t>
  </si>
  <si>
    <t>Scoring cap note</t>
  </si>
  <si>
    <t>Unsubsidized Permanent housing exits; total exits</t>
  </si>
  <si>
    <t>Permanent Housing Exit Rate = Unsubsidized Permanent Housing Exits / Total Exits</t>
  </si>
  <si>
    <t>Higher is better. Unknown/non-permanent exits do not count as permanent housing.</t>
  </si>
  <si>
    <t>Metric score formulas are capped between 0 and the metric maximum using MIN(MAX(rate,0),1)*points.</t>
  </si>
  <si>
    <t>Budget, spent amount, households served, total participants served, occupancy, beds available</t>
  </si>
  <si>
    <t>Combined score = 30% Budget Utilization + 25% Household Target + 25% Individual Target + 20% Occupancy. Cost reasonableness requires benchmark cost per person.</t>
  </si>
  <si>
    <t>Balances spending, service volume, cost reasonableness, and bed utilization.</t>
  </si>
  <si>
    <t>Adult exiters, excluded adults, employed eligible exiters</t>
  </si>
  <si>
    <t>Eligible Adult Exiters = Total Adult Exiters - Excluded Adult Exiters. Employment Score = Eligible Adult Exiters With Earned Income / Eligible Adult Exiters.</t>
  </si>
  <si>
    <t>Higher is better. Excludes adults 62+ or unable to work due to physical/developmental disability.</t>
  </si>
  <si>
    <t>Missing/unknown employment remains in the denominator because it should not improve the score.</t>
  </si>
  <si>
    <t>PH within 6 months, PH after 12 months, homeless exits, PH within 12 months to 24 months</t>
  </si>
  <si>
    <t>Weighted score = (PH within 6 × 1.00 + PH within 12 × 0.60 + PH within 12 to 24 × 0.20 ) / Total Exits.</t>
  </si>
  <si>
    <t>Rewards timely permanent housing exits</t>
  </si>
  <si>
    <t>Participants meeting service requirement; total served</t>
  </si>
  <si>
    <t>Service Participation Score = Participants Meeting Requirement / Total Participants Served.</t>
  </si>
  <si>
    <t>Higher is better. 100% is expected when services are required for all clients.</t>
  </si>
  <si>
    <t>Average hours Full Service Participants, Number of Full Service Partcipants, Average hours Reduced Service Participants, Number of Reduced Service Partcipants</t>
  </si>
  <si>
    <t>Service Intensity Score = Adjusted full-service participant credit + Reduced-expectation participant credit ÷ Total clients served</t>
  </si>
  <si>
    <t>Avoids penalizing agencies when working/older/disabled participants have documented reduced expectations. Will be penalized if not every participant receives service participation.</t>
  </si>
  <si>
    <t>12/24-month follow-up counts and returns</t>
  </si>
  <si>
    <t>Return threshold score × follow-up coverage rate</t>
  </si>
  <si>
    <t>Lower returns are better. Agencies get partial credit if not all applicants have followups</t>
  </si>
  <si>
    <t>Total Score</t>
  </si>
  <si>
    <t>Cost Effectiveness Components</t>
  </si>
  <si>
    <t>Formula</t>
  </si>
  <si>
    <t>Result</t>
  </si>
  <si>
    <t>Budget utilization rate</t>
  </si>
  <si>
    <t>Amount Spent / Total Budget</t>
  </si>
  <si>
    <t>Shows how much of the approved budget was spent.</t>
  </si>
  <si>
    <t>Household target achievement</t>
  </si>
  <si>
    <t>Households Actually Served / Households Expected</t>
  </si>
  <si>
    <t>Capped at 100% in score.</t>
  </si>
  <si>
    <t>Individual target achievement</t>
  </si>
  <si>
    <t>Individuals Actually Served / Individuals Expected</t>
  </si>
  <si>
    <t>Occupancy rate</t>
  </si>
  <si>
    <t>Average Nightly Occupancy / Average Beds Available</t>
  </si>
  <si>
    <t>Optional Overall Score</t>
  </si>
  <si>
    <t>Note</t>
  </si>
  <si>
    <t>Average of metric scores with equal weighting</t>
  </si>
  <si>
    <t>Adjust weights later if the CoC wants some metrics to matter more than others.</t>
  </si>
  <si>
    <t>Unsubsidized Permanent Housing Destination (TOTAL POINTS : 8)</t>
  </si>
  <si>
    <t>Cost Effectiveness / Budget Utilization (TOTAL POINTS : 4)</t>
  </si>
  <si>
    <t>Employment at Exit (TOTAL POINTS : 8)</t>
  </si>
  <si>
    <t>Length of Stay / Housing Stability (TOTAL POINTS : 5)</t>
  </si>
  <si>
    <t>Service Participation (TOTAL POINTS : 8)</t>
  </si>
  <si>
    <t>Service Intensity (TOTAL POINTS : 10)</t>
  </si>
  <si>
    <t>Returns to Homelessness (TOTAL POINTS :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</si>
</sst>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yy"/>
    <numFmt numFmtId="165" formatCode="0.0%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1F2937"/>
      <name val="Carlito"/>
    </font>
    <font>
      <b/>
      <sz val="11"/>
      <color rgb="FFFFFFFF"/>
      <name val="Carlito"/>
    </font>
    <font>
      <b/>
      <sz val="11"/>
      <color rgb="FF0F2742"/>
      <name val="Carlito"/>
    </font>
    <font>
      <b/>
      <sz val="14"/>
      <color rgb="FFFFFFFF"/>
      <name val="Carlito"/>
    </font>
    <font>
      <b/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0F2742"/>
      </patternFill>
    </fill>
    <fill>
      <patternFill patternType="solid">
        <fgColor rgb="FFE7EEF7"/>
      </patternFill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6" borderId="0" xfId="0" applyFont="1" applyFill="1" applyAlignment="1">
      <alignment vertical="center" wrapText="1"/>
    </xf>
    <xf numFmtId="0" fontId="0" fillId="7" borderId="0" xfId="0" applyFill="1" applyAlignment="1">
      <alignment vertical="top" wrapText="1"/>
    </xf>
    <xf numFmtId="165" fontId="0" fillId="0" borderId="0" xfId="0" applyNumberFormat="1" applyAlignment="1">
      <alignment vertical="top" wrapText="1"/>
    </xf>
    <xf numFmtId="49" fontId="0" fillId="5" borderId="0" xfId="0" applyNumberFormat="1" applyFill="1" applyAlignment="1">
      <alignment vertical="top" wrapText="1"/>
    </xf>
    <xf numFmtId="164" fontId="0" fillId="5" borderId="0" xfId="0" applyNumberFormat="1" applyFill="1" applyAlignment="1">
      <alignment vertical="top" wrapText="1"/>
    </xf>
    <xf numFmtId="0" fontId="0" fillId="5" borderId="0" xfId="0" applyFill="1" applyAlignment="1">
      <alignment vertical="top" wrapText="1"/>
    </xf>
    <xf numFmtId="1" fontId="0" fillId="5" borderId="0" xfId="0" applyNumberFormat="1" applyFill="1" applyAlignment="1">
      <alignment vertical="top" wrapText="1"/>
    </xf>
    <xf numFmtId="2" fontId="0" fillId="5" borderId="0" xfId="0" applyNumberFormat="1" applyFill="1" applyAlignment="1">
      <alignment vertical="top" wrapText="1"/>
    </xf>
    <xf numFmtId="0" fontId="0" fillId="8" borderId="0" xfId="0" applyFill="1" applyAlignment="1">
      <alignment vertical="top" wrapText="1"/>
    </xf>
    <xf numFmtId="6" fontId="0" fillId="8" borderId="0" xfId="0" applyNumberFormat="1" applyFill="1" applyAlignment="1">
      <alignment vertical="top" wrapText="1"/>
    </xf>
    <xf numFmtId="0" fontId="3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0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Alignment="1">
      <alignment wrapText="1"/>
    </xf>
    <xf numFmtId="0" fontId="6" fillId="10" borderId="0" xfId="0" applyFont="1" applyFill="1" applyAlignment="1">
      <alignment horizontal="center" vertical="center" wrapText="1"/>
    </xf>
    <xf numFmtId="165" fontId="6" fillId="10" borderId="0" xfId="0" applyNumberFormat="1" applyFont="1" applyFill="1" applyAlignment="1">
      <alignment horizontal="center" vertical="center" wrapText="1"/>
    </xf>
    <xf numFmtId="2" fontId="6" fillId="10" borderId="0" xfId="0" applyNumberFormat="1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wrapText="1"/>
    </xf>
    <xf numFmtId="0" fontId="5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>
      <selection sqref="A1:F1"/>
    </sheetView>
  </sheetViews>
  <sheetFormatPr baseColWidth="10" defaultColWidth="8.83203125" defaultRowHeight="14"/>
  <cols>
    <col min="1" max="1" width="24" customWidth="1"/>
    <col min="2" max="2" width="60" customWidth="1"/>
    <col min="3" max="3" width="16" customWidth="1"/>
    <col min="4" max="4" width="24" customWidth="1"/>
    <col min="5" max="5" width="42" customWidth="1"/>
    <col min="6" max="6" width="34" hidden="1" customWidth="1"/>
  </cols>
  <sheetData>
    <row r="1" spans="1:6" ht="21">
      <c r="A1" s="24" t="s">
        <v>0</v>
      </c>
      <c r="B1" s="24"/>
      <c r="C1" s="24"/>
      <c r="D1" s="24"/>
      <c r="E1" s="24"/>
      <c r="F1" s="24"/>
    </row>
    <row r="2" spans="1:6" ht="15">
      <c r="A2" s="25" t="s">
        <v>1</v>
      </c>
      <c r="B2" s="25"/>
      <c r="C2" s="25"/>
      <c r="D2" s="25"/>
      <c r="E2" s="25"/>
      <c r="F2" s="25"/>
    </row>
    <row r="4" spans="1:6" ht="16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88.25" customHeight="1">
      <c r="A5" s="5" t="s">
        <v>8</v>
      </c>
      <c r="B5" s="5" t="s">
        <v>9</v>
      </c>
      <c r="C5" s="5"/>
      <c r="D5" s="5"/>
      <c r="E5" s="5"/>
      <c r="F5" s="5"/>
    </row>
    <row r="6" spans="1:6" ht="94.75" customHeight="1">
      <c r="A6" s="6" t="s">
        <v>8</v>
      </c>
      <c r="B6" s="6" t="s">
        <v>10</v>
      </c>
      <c r="C6" s="6" t="s">
        <v>11</v>
      </c>
      <c r="D6" s="8"/>
      <c r="E6" s="6"/>
      <c r="F6" s="6" t="s">
        <v>12</v>
      </c>
    </row>
    <row r="7" spans="1:6" ht="94.75" customHeight="1">
      <c r="A7" s="6" t="s">
        <v>8</v>
      </c>
      <c r="B7" s="6" t="s">
        <v>13</v>
      </c>
      <c r="C7" s="6" t="s">
        <v>11</v>
      </c>
      <c r="D7" s="8"/>
      <c r="E7" s="6"/>
      <c r="F7" s="6" t="s">
        <v>14</v>
      </c>
    </row>
    <row r="8" spans="1:6" ht="94.75" customHeight="1">
      <c r="A8" s="6" t="s">
        <v>8</v>
      </c>
      <c r="B8" s="6" t="s">
        <v>15</v>
      </c>
      <c r="C8" s="6" t="s">
        <v>11</v>
      </c>
      <c r="D8" s="8"/>
      <c r="E8" s="6"/>
      <c r="F8" s="6" t="s">
        <v>16</v>
      </c>
    </row>
    <row r="9" spans="1:6" ht="94.75" customHeight="1">
      <c r="A9" s="6" t="s">
        <v>8</v>
      </c>
      <c r="B9" s="6" t="s">
        <v>17</v>
      </c>
      <c r="C9" s="6" t="s">
        <v>11</v>
      </c>
      <c r="D9" s="8"/>
      <c r="E9" s="6"/>
      <c r="F9" s="6" t="s">
        <v>18</v>
      </c>
    </row>
    <row r="10" spans="1:6" ht="94.75" customHeight="1">
      <c r="A10" s="6" t="s">
        <v>8</v>
      </c>
      <c r="B10" s="6" t="s">
        <v>19</v>
      </c>
      <c r="C10" s="6" t="s">
        <v>11</v>
      </c>
      <c r="D10" s="8"/>
      <c r="E10" s="6" t="s">
        <v>20</v>
      </c>
      <c r="F10" s="6" t="s">
        <v>21</v>
      </c>
    </row>
    <row r="11" spans="1:6" ht="94.75" customHeight="1">
      <c r="A11" s="6" t="s">
        <v>8</v>
      </c>
      <c r="B11" s="6" t="s">
        <v>22</v>
      </c>
      <c r="C11" s="6" t="s">
        <v>11</v>
      </c>
      <c r="D11" s="8"/>
      <c r="E11" s="6" t="s">
        <v>23</v>
      </c>
      <c r="F11" s="6" t="s">
        <v>24</v>
      </c>
    </row>
    <row r="12" spans="1:6" ht="94.75" customHeight="1">
      <c r="A12" s="6" t="s">
        <v>8</v>
      </c>
      <c r="B12" s="6" t="s">
        <v>25</v>
      </c>
      <c r="C12" s="6" t="s">
        <v>26</v>
      </c>
      <c r="D12" s="9"/>
      <c r="E12" s="6"/>
      <c r="F12" s="6" t="s">
        <v>27</v>
      </c>
    </row>
    <row r="13" spans="1:6" ht="94.75" customHeight="1">
      <c r="A13" s="6" t="s">
        <v>8</v>
      </c>
      <c r="B13" s="6" t="s">
        <v>28</v>
      </c>
      <c r="C13" s="6" t="s">
        <v>29</v>
      </c>
      <c r="D13" s="10"/>
      <c r="E13" s="6"/>
      <c r="F13" s="6" t="s">
        <v>30</v>
      </c>
    </row>
    <row r="14" spans="1:6" ht="94.75" customHeight="1">
      <c r="A14" s="6" t="s">
        <v>8</v>
      </c>
      <c r="B14" s="6" t="s">
        <v>31</v>
      </c>
      <c r="C14" s="6" t="s">
        <v>26</v>
      </c>
      <c r="D14" s="9"/>
      <c r="E14" s="6"/>
      <c r="F14" s="6" t="s">
        <v>32</v>
      </c>
    </row>
    <row r="15" spans="1:6" ht="94.75" customHeight="1">
      <c r="A15" s="6" t="s">
        <v>8</v>
      </c>
      <c r="B15" s="6" t="s">
        <v>33</v>
      </c>
      <c r="C15" s="6" t="s">
        <v>26</v>
      </c>
      <c r="D15" s="9"/>
      <c r="E15" s="6"/>
      <c r="F15" s="6" t="s">
        <v>34</v>
      </c>
    </row>
    <row r="16" spans="1:6" ht="88.25" customHeight="1">
      <c r="A16" s="5" t="s">
        <v>35</v>
      </c>
      <c r="B16" s="5" t="s">
        <v>36</v>
      </c>
      <c r="C16" s="5"/>
      <c r="D16" s="5"/>
      <c r="E16" s="5"/>
      <c r="F16" s="5"/>
    </row>
    <row r="17" spans="1:6" ht="94.75" customHeight="1">
      <c r="A17" s="6" t="s">
        <v>35</v>
      </c>
      <c r="B17" s="6" t="s">
        <v>37</v>
      </c>
      <c r="C17" s="6" t="s">
        <v>38</v>
      </c>
      <c r="D17" s="13"/>
      <c r="E17" s="6"/>
      <c r="F17" s="6" t="s">
        <v>39</v>
      </c>
    </row>
    <row r="18" spans="1:6" ht="94.75" customHeight="1">
      <c r="A18" s="6" t="s">
        <v>35</v>
      </c>
      <c r="B18" s="6" t="s">
        <v>40</v>
      </c>
      <c r="C18" s="6" t="s">
        <v>38</v>
      </c>
      <c r="D18" s="13"/>
      <c r="E18" s="6"/>
      <c r="F18" s="6" t="s">
        <v>41</v>
      </c>
    </row>
    <row r="19" spans="1:6" ht="94.75" customHeight="1">
      <c r="A19" s="6" t="s">
        <v>35</v>
      </c>
      <c r="B19" s="6" t="s">
        <v>42</v>
      </c>
      <c r="C19" s="6" t="s">
        <v>38</v>
      </c>
      <c r="D19" s="13"/>
      <c r="E19" s="6"/>
      <c r="F19" s="6" t="s">
        <v>43</v>
      </c>
    </row>
    <row r="20" spans="1:6" ht="94.75" customHeight="1">
      <c r="A20" s="6" t="s">
        <v>35</v>
      </c>
      <c r="B20" s="6" t="s">
        <v>44</v>
      </c>
      <c r="C20" s="6" t="s">
        <v>38</v>
      </c>
      <c r="D20" s="13"/>
      <c r="E20" s="6"/>
      <c r="F20" s="6" t="s">
        <v>45</v>
      </c>
    </row>
    <row r="21" spans="1:6" ht="94.75" customHeight="1">
      <c r="A21" s="6" t="s">
        <v>35</v>
      </c>
      <c r="B21" s="6" t="s">
        <v>46</v>
      </c>
      <c r="C21" s="6" t="s">
        <v>38</v>
      </c>
      <c r="D21" s="13"/>
      <c r="E21" s="6"/>
      <c r="F21" s="6" t="s">
        <v>47</v>
      </c>
    </row>
    <row r="22" spans="1:6" ht="94.75" customHeight="1">
      <c r="A22" s="6" t="s">
        <v>35</v>
      </c>
      <c r="B22" s="6" t="s">
        <v>48</v>
      </c>
      <c r="C22" s="6" t="s">
        <v>38</v>
      </c>
      <c r="D22" s="13"/>
      <c r="E22" s="6"/>
      <c r="F22" s="6" t="s">
        <v>49</v>
      </c>
    </row>
    <row r="23" spans="1:6" ht="94.75" customHeight="1">
      <c r="A23" s="6" t="s">
        <v>35</v>
      </c>
      <c r="B23" s="6" t="s">
        <v>50</v>
      </c>
      <c r="C23" s="6" t="s">
        <v>38</v>
      </c>
      <c r="D23" s="13"/>
      <c r="E23" s="6"/>
      <c r="F23" s="6" t="s">
        <v>51</v>
      </c>
    </row>
    <row r="24" spans="1:6" ht="111.75" customHeight="1">
      <c r="A24" s="6" t="s">
        <v>35</v>
      </c>
      <c r="B24" s="6" t="s">
        <v>52</v>
      </c>
      <c r="C24" s="6" t="s">
        <v>38</v>
      </c>
      <c r="D24" s="13"/>
      <c r="E24" s="6"/>
      <c r="F24" s="6" t="s">
        <v>53</v>
      </c>
    </row>
    <row r="25" spans="1:6" ht="94.75" customHeight="1">
      <c r="A25" s="6" t="s">
        <v>35</v>
      </c>
      <c r="B25" s="6" t="s">
        <v>54</v>
      </c>
      <c r="C25" s="6" t="s">
        <v>38</v>
      </c>
      <c r="D25" s="13"/>
      <c r="E25" s="6"/>
      <c r="F25" s="6" t="s">
        <v>55</v>
      </c>
    </row>
    <row r="26" spans="1:6" ht="94.75" customHeight="1">
      <c r="A26" s="6" t="s">
        <v>35</v>
      </c>
      <c r="B26" s="6" t="s">
        <v>56</v>
      </c>
      <c r="C26" s="6" t="s">
        <v>38</v>
      </c>
      <c r="D26" s="13"/>
      <c r="E26" s="6"/>
      <c r="F26" s="6" t="s">
        <v>57</v>
      </c>
    </row>
    <row r="27" spans="1:6" ht="246.75" customHeight="1">
      <c r="A27" s="5" t="s">
        <v>58</v>
      </c>
      <c r="B27" s="5" t="s">
        <v>59</v>
      </c>
      <c r="C27" s="5"/>
      <c r="D27" s="5"/>
      <c r="E27" s="5"/>
      <c r="F27" s="5"/>
    </row>
    <row r="28" spans="1:6" ht="94.75" customHeight="1">
      <c r="A28" s="6" t="s">
        <v>58</v>
      </c>
      <c r="B28" s="6" t="s">
        <v>60</v>
      </c>
      <c r="C28" s="6" t="s">
        <v>61</v>
      </c>
      <c r="D28" s="14"/>
      <c r="E28" s="6"/>
      <c r="F28" s="6" t="s">
        <v>62</v>
      </c>
    </row>
    <row r="29" spans="1:6" ht="94.75" customHeight="1">
      <c r="A29" s="6" t="s">
        <v>58</v>
      </c>
      <c r="B29" s="6" t="s">
        <v>63</v>
      </c>
      <c r="C29" s="6" t="s">
        <v>61</v>
      </c>
      <c r="D29" s="14"/>
      <c r="E29" s="6"/>
      <c r="F29" s="6" t="s">
        <v>64</v>
      </c>
    </row>
    <row r="30" spans="1:6" ht="94.75" customHeight="1">
      <c r="A30" s="6" t="s">
        <v>58</v>
      </c>
      <c r="B30" s="6" t="s">
        <v>65</v>
      </c>
      <c r="C30" s="6" t="s">
        <v>38</v>
      </c>
      <c r="D30" s="13"/>
      <c r="E30" s="6"/>
      <c r="F30" s="6" t="s">
        <v>66</v>
      </c>
    </row>
    <row r="31" spans="1:6" ht="94.75" customHeight="1">
      <c r="A31" s="6" t="s">
        <v>58</v>
      </c>
      <c r="B31" s="6" t="s">
        <v>67</v>
      </c>
      <c r="C31" s="6" t="s">
        <v>38</v>
      </c>
      <c r="D31" s="13"/>
      <c r="E31" s="6"/>
      <c r="F31" s="6" t="s">
        <v>68</v>
      </c>
    </row>
    <row r="32" spans="1:6" ht="94.75" customHeight="1">
      <c r="A32" s="6" t="s">
        <v>58</v>
      </c>
      <c r="B32" s="6" t="s">
        <v>69</v>
      </c>
      <c r="C32" s="6" t="s">
        <v>38</v>
      </c>
      <c r="D32" s="13"/>
      <c r="E32" s="6"/>
      <c r="F32" s="6" t="s">
        <v>70</v>
      </c>
    </row>
    <row r="33" spans="1:6" ht="94.75" customHeight="1">
      <c r="A33" s="6" t="s">
        <v>58</v>
      </c>
      <c r="B33" s="6" t="s">
        <v>71</v>
      </c>
      <c r="C33" s="6" t="s">
        <v>38</v>
      </c>
      <c r="D33" s="13"/>
      <c r="E33" s="6"/>
      <c r="F33" s="6" t="s">
        <v>72</v>
      </c>
    </row>
    <row r="34" spans="1:6" ht="94.75" customHeight="1">
      <c r="A34" s="6" t="s">
        <v>58</v>
      </c>
      <c r="B34" s="6" t="s">
        <v>73</v>
      </c>
      <c r="C34" s="6" t="s">
        <v>74</v>
      </c>
      <c r="D34" s="13"/>
      <c r="E34" s="6"/>
      <c r="F34" s="6" t="s">
        <v>75</v>
      </c>
    </row>
    <row r="35" spans="1:6" ht="94.75" customHeight="1">
      <c r="A35" s="6" t="s">
        <v>58</v>
      </c>
      <c r="B35" s="6" t="s">
        <v>76</v>
      </c>
      <c r="C35" s="6" t="s">
        <v>74</v>
      </c>
      <c r="D35" s="13"/>
      <c r="E35" s="6"/>
      <c r="F35" s="6" t="s">
        <v>77</v>
      </c>
    </row>
    <row r="36" spans="1:6" ht="88.25" customHeight="1">
      <c r="A36" s="5" t="s">
        <v>78</v>
      </c>
      <c r="B36" s="5" t="s">
        <v>79</v>
      </c>
      <c r="C36" s="5"/>
      <c r="D36" s="5"/>
      <c r="E36" s="5"/>
      <c r="F36" s="5"/>
    </row>
    <row r="37" spans="1:6" ht="94.75" customHeight="1">
      <c r="A37" s="6" t="s">
        <v>78</v>
      </c>
      <c r="B37" s="6" t="s">
        <v>80</v>
      </c>
      <c r="C37" s="6" t="s">
        <v>29</v>
      </c>
      <c r="D37" s="10"/>
      <c r="E37" s="6"/>
      <c r="F37" s="6" t="s">
        <v>81</v>
      </c>
    </row>
    <row r="38" spans="1:6" ht="170.75" customHeight="1">
      <c r="A38" s="6" t="s">
        <v>78</v>
      </c>
      <c r="B38" s="6" t="s">
        <v>82</v>
      </c>
      <c r="C38" s="6" t="s">
        <v>83</v>
      </c>
      <c r="D38" s="8"/>
      <c r="E38" s="6"/>
      <c r="F38" s="6" t="s">
        <v>84</v>
      </c>
    </row>
    <row r="39" spans="1:6" ht="88.25" customHeight="1">
      <c r="A39" s="5" t="s">
        <v>85</v>
      </c>
      <c r="B39" s="5" t="s">
        <v>86</v>
      </c>
      <c r="C39" s="5"/>
      <c r="D39" s="5"/>
      <c r="E39" s="5"/>
      <c r="F39" s="5"/>
    </row>
    <row r="40" spans="1:6" ht="94.75" customHeight="1">
      <c r="A40" s="6" t="s">
        <v>85</v>
      </c>
      <c r="B40" s="6" t="s">
        <v>87</v>
      </c>
      <c r="C40" s="6" t="s">
        <v>29</v>
      </c>
      <c r="D40" s="10"/>
      <c r="E40" s="6"/>
      <c r="F40" s="6" t="s">
        <v>88</v>
      </c>
    </row>
    <row r="41" spans="1:6" ht="170.75" customHeight="1">
      <c r="A41" s="6" t="s">
        <v>85</v>
      </c>
      <c r="B41" s="6" t="s">
        <v>89</v>
      </c>
      <c r="C41" s="6" t="s">
        <v>83</v>
      </c>
      <c r="D41" s="8"/>
      <c r="E41" s="6"/>
      <c r="F41" s="6" t="s">
        <v>90</v>
      </c>
    </row>
    <row r="42" spans="1:6" ht="88.25" customHeight="1">
      <c r="A42" s="5" t="s">
        <v>91</v>
      </c>
      <c r="B42" s="5" t="s">
        <v>92</v>
      </c>
      <c r="C42" s="5"/>
      <c r="D42" s="5"/>
      <c r="E42" s="5"/>
      <c r="F42" s="5"/>
    </row>
    <row r="43" spans="1:6" ht="94.75" customHeight="1">
      <c r="A43" s="6" t="s">
        <v>91</v>
      </c>
      <c r="B43" s="6" t="s">
        <v>93</v>
      </c>
      <c r="C43" s="6" t="s">
        <v>38</v>
      </c>
      <c r="D43" s="11"/>
      <c r="E43" s="6"/>
      <c r="F43" s="6" t="s">
        <v>94</v>
      </c>
    </row>
    <row r="44" spans="1:6" ht="94.75" customHeight="1">
      <c r="A44" s="6" t="s">
        <v>91</v>
      </c>
      <c r="B44" s="6" t="s">
        <v>95</v>
      </c>
      <c r="C44" s="6" t="s">
        <v>38</v>
      </c>
      <c r="D44" s="11"/>
      <c r="E44" s="6"/>
      <c r="F44" s="6" t="s">
        <v>96</v>
      </c>
    </row>
    <row r="45" spans="1:6" ht="94.75" customHeight="1">
      <c r="A45" s="6" t="s">
        <v>91</v>
      </c>
      <c r="B45" s="6" t="s">
        <v>97</v>
      </c>
      <c r="C45" s="6" t="s">
        <v>38</v>
      </c>
      <c r="D45" s="11"/>
      <c r="E45" s="6"/>
      <c r="F45" s="6" t="s">
        <v>98</v>
      </c>
    </row>
    <row r="46" spans="1:6" ht="88.25" customHeight="1">
      <c r="A46" s="5" t="s">
        <v>99</v>
      </c>
      <c r="B46" s="5" t="s">
        <v>100</v>
      </c>
      <c r="C46" s="5"/>
      <c r="D46" s="5"/>
      <c r="E46" s="5"/>
      <c r="F46" s="5"/>
    </row>
    <row r="47" spans="1:6" ht="94.75" customHeight="1">
      <c r="A47" s="6" t="s">
        <v>99</v>
      </c>
      <c r="B47" s="6" t="s">
        <v>101</v>
      </c>
      <c r="C47" s="6" t="s">
        <v>29</v>
      </c>
      <c r="D47" s="10"/>
      <c r="E47" s="6"/>
      <c r="F47" s="6" t="s">
        <v>102</v>
      </c>
    </row>
    <row r="48" spans="1:6" ht="170.75" customHeight="1">
      <c r="A48" s="6" t="s">
        <v>99</v>
      </c>
      <c r="B48" s="6" t="s">
        <v>103</v>
      </c>
      <c r="C48" s="6" t="s">
        <v>83</v>
      </c>
      <c r="D48" s="8"/>
      <c r="E48" s="6"/>
      <c r="F48" s="6" t="s">
        <v>104</v>
      </c>
    </row>
    <row r="49" spans="1:6" ht="272">
      <c r="A49" s="5" t="s">
        <v>105</v>
      </c>
      <c r="B49" s="5" t="s">
        <v>106</v>
      </c>
      <c r="C49" s="5"/>
      <c r="D49" s="5"/>
      <c r="E49" s="5"/>
      <c r="F49" s="5"/>
    </row>
    <row r="50" spans="1:6" ht="246.75" customHeight="1">
      <c r="A50" s="5" t="s">
        <v>107</v>
      </c>
      <c r="B50" s="5" t="s">
        <v>108</v>
      </c>
      <c r="C50" s="5"/>
      <c r="D50" s="5"/>
      <c r="E50" s="5"/>
      <c r="F50" s="5"/>
    </row>
    <row r="51" spans="1:6" ht="94.75" customHeight="1">
      <c r="A51" s="6" t="s">
        <v>107</v>
      </c>
      <c r="B51" s="6" t="s">
        <v>109</v>
      </c>
      <c r="C51" s="6" t="s">
        <v>38</v>
      </c>
      <c r="D51" s="11"/>
      <c r="E51" s="6"/>
      <c r="F51" s="6" t="s">
        <v>110</v>
      </c>
    </row>
    <row r="52" spans="1:6" ht="94.75" customHeight="1">
      <c r="A52" s="6" t="s">
        <v>107</v>
      </c>
      <c r="B52" s="6" t="s">
        <v>111</v>
      </c>
      <c r="C52" s="6" t="s">
        <v>74</v>
      </c>
      <c r="D52" s="12"/>
      <c r="E52" s="6"/>
      <c r="F52" s="6" t="s">
        <v>112</v>
      </c>
    </row>
    <row r="53" spans="1:6" ht="94.75" customHeight="1">
      <c r="A53" s="6" t="s">
        <v>107</v>
      </c>
      <c r="B53" s="6" t="s">
        <v>113</v>
      </c>
      <c r="C53" s="6" t="s">
        <v>38</v>
      </c>
      <c r="D53" s="11"/>
      <c r="E53" s="6"/>
      <c r="F53" s="6" t="s">
        <v>114</v>
      </c>
    </row>
    <row r="54" spans="1:6" ht="94.75" customHeight="1">
      <c r="A54" s="6" t="s">
        <v>107</v>
      </c>
      <c r="B54" s="6" t="s">
        <v>115</v>
      </c>
      <c r="C54" s="6" t="s">
        <v>74</v>
      </c>
      <c r="D54" s="12"/>
      <c r="E54" s="6"/>
      <c r="F54" s="6" t="s">
        <v>116</v>
      </c>
    </row>
    <row r="55" spans="1:6" ht="170.75" customHeight="1">
      <c r="A55" s="6" t="s">
        <v>107</v>
      </c>
      <c r="B55" s="6" t="s">
        <v>117</v>
      </c>
      <c r="C55" s="6" t="s">
        <v>83</v>
      </c>
      <c r="D55" s="8"/>
      <c r="E55" s="6"/>
      <c r="F55" s="6" t="s">
        <v>118</v>
      </c>
    </row>
    <row r="56" spans="1:6" ht="246.75" customHeight="1">
      <c r="A56" s="5" t="s">
        <v>119</v>
      </c>
      <c r="B56" s="5" t="s">
        <v>120</v>
      </c>
      <c r="C56" s="5"/>
      <c r="D56" s="5"/>
      <c r="E56" s="5"/>
      <c r="F56" s="5"/>
    </row>
    <row r="57" spans="1:6" ht="94.75" customHeight="1">
      <c r="A57" s="6" t="s">
        <v>119</v>
      </c>
      <c r="B57" s="6" t="s">
        <v>121</v>
      </c>
      <c r="C57" s="6" t="s">
        <v>38</v>
      </c>
      <c r="D57" s="11"/>
      <c r="E57" s="6"/>
      <c r="F57" s="6" t="s">
        <v>122</v>
      </c>
    </row>
    <row r="58" spans="1:6" ht="94.75" customHeight="1">
      <c r="A58" s="6" t="s">
        <v>119</v>
      </c>
      <c r="B58" s="6" t="s">
        <v>123</v>
      </c>
      <c r="C58" s="6" t="s">
        <v>38</v>
      </c>
      <c r="D58" s="11"/>
      <c r="E58" s="6"/>
      <c r="F58" s="6" t="s">
        <v>124</v>
      </c>
    </row>
    <row r="59" spans="1:6" ht="94.75" customHeight="1">
      <c r="A59" s="6" t="s">
        <v>119</v>
      </c>
      <c r="B59" s="6" t="s">
        <v>125</v>
      </c>
      <c r="C59" s="6" t="s">
        <v>38</v>
      </c>
      <c r="D59" s="11"/>
      <c r="E59" s="6"/>
      <c r="F59" s="6" t="s">
        <v>126</v>
      </c>
    </row>
    <row r="60" spans="1:6" ht="94.75" customHeight="1">
      <c r="A60" s="6" t="s">
        <v>119</v>
      </c>
      <c r="B60" s="6" t="s">
        <v>127</v>
      </c>
      <c r="C60" s="6" t="s">
        <v>38</v>
      </c>
      <c r="D60" s="11"/>
      <c r="E60" s="6"/>
      <c r="F60" s="6" t="s">
        <v>128</v>
      </c>
    </row>
    <row r="61" spans="1:6" ht="170.75" customHeight="1">
      <c r="A61" s="6" t="s">
        <v>119</v>
      </c>
      <c r="B61" s="6" t="s">
        <v>129</v>
      </c>
      <c r="C61" s="6" t="s">
        <v>83</v>
      </c>
      <c r="D61" s="8"/>
      <c r="E61" s="6"/>
      <c r="F61" s="6" t="s">
        <v>130</v>
      </c>
    </row>
    <row r="62" spans="1:6" ht="88.25" customHeight="1">
      <c r="A62" s="5" t="s">
        <v>131</v>
      </c>
      <c r="B62" s="5" t="s">
        <v>132</v>
      </c>
      <c r="C62" s="5"/>
      <c r="D62" s="5"/>
      <c r="E62" s="5"/>
      <c r="F62" s="5"/>
    </row>
    <row r="63" spans="1:6" ht="94.75" customHeight="1">
      <c r="A63" s="6" t="s">
        <v>131</v>
      </c>
      <c r="B63" s="6" t="s">
        <v>133</v>
      </c>
      <c r="C63" s="6" t="s">
        <v>11</v>
      </c>
      <c r="D63" s="8"/>
      <c r="E63" s="6"/>
      <c r="F63" s="6" t="s">
        <v>134</v>
      </c>
    </row>
    <row r="64" spans="1:6" ht="94.75" customHeight="1">
      <c r="A64" s="6" t="s">
        <v>131</v>
      </c>
      <c r="B64" s="6" t="s">
        <v>135</v>
      </c>
      <c r="C64" s="6" t="s">
        <v>11</v>
      </c>
      <c r="D64" s="8"/>
      <c r="E64" s="6"/>
      <c r="F64" s="6" t="s">
        <v>136</v>
      </c>
    </row>
    <row r="65" spans="1:6" ht="94.75" customHeight="1">
      <c r="A65" s="6" t="s">
        <v>131</v>
      </c>
      <c r="B65" s="6" t="s">
        <v>137</v>
      </c>
      <c r="C65" s="6" t="s">
        <v>26</v>
      </c>
      <c r="D65" s="9"/>
      <c r="E65" s="6"/>
      <c r="F65" s="6" t="s">
        <v>138</v>
      </c>
    </row>
    <row r="66" spans="1:6" ht="94.75" customHeight="1">
      <c r="A66" s="6" t="s">
        <v>131</v>
      </c>
      <c r="B66" s="6" t="s">
        <v>139</v>
      </c>
      <c r="C66" s="6" t="s">
        <v>29</v>
      </c>
      <c r="D66" s="10"/>
      <c r="E66" s="6"/>
      <c r="F66" s="6" t="s">
        <v>140</v>
      </c>
    </row>
  </sheetData>
  <mergeCells count="2">
    <mergeCell ref="A1:F1"/>
    <mergeCell ref="A2:F2"/>
  </mergeCells>
  <dataValidations count="6">
    <dataValidation type="date" allowBlank="1" showErrorMessage="1" errorTitle="Invalid date" error="Enter a valid date." sqref="D14:D15 D65" xr:uid="{00000000-0002-0000-0000-000000000000}">
      <formula1>DATE(2000,1,1)</formula1>
      <formula2>DATE(2100,12,31)</formula2>
    </dataValidation>
    <dataValidation type="list" allowBlank="1" showInputMessage="1" prompt="If the answer selected is &quot;No&quot;, the project will be receiving 0 points for this section." sqref="D37 D66 D47 D40" xr:uid="{00000000-0002-0000-0000-000001000000}">
      <formula1>"Yes,No"</formula1>
    </dataValidation>
    <dataValidation type="whole" operator="greaterThanOrEqual" allowBlank="1" showErrorMessage="1" errorTitle="Invalid value" error="Enter a whole number of 0 or greater." sqref="D43:D45 D53 D51 D57:D60" xr:uid="{00000000-0002-0000-0000-000002000000}">
      <formula1>0</formula1>
    </dataValidation>
    <dataValidation type="decimal" operator="greaterThanOrEqual" allowBlank="1" showErrorMessage="1" errorTitle="Invalid value" error="Enter a number of 0 or greater." sqref="D54 D52" xr:uid="{00000000-0002-0000-0000-000003000000}">
      <formula1>0</formula1>
    </dataValidation>
    <dataValidation type="date" allowBlank="1" showErrorMessage="1" errorTitle="Invalid date" error="Enter a valid date." sqref="D12" xr:uid="{00000000-0002-0000-0000-000004000000}">
      <formula1>DATE(1990,1,1)</formula1>
      <formula2>DATE(2100,12,31)</formula2>
    </dataValidation>
    <dataValidation type="list" allowBlank="1" showInputMessage="1" showErrorMessage="1" sqref="D13" xr:uid="{00000000-0002-0000-0000-000005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E3" sqref="E3"/>
    </sheetView>
  </sheetViews>
  <sheetFormatPr baseColWidth="10" defaultColWidth="8.83203125" defaultRowHeight="14"/>
  <cols>
    <col min="1" max="1" width="30" customWidth="1"/>
    <col min="2" max="2" width="36" customWidth="1"/>
    <col min="3" max="3" width="45" customWidth="1"/>
    <col min="4" max="4" width="14" customWidth="1"/>
    <col min="5" max="5" width="12" customWidth="1"/>
    <col min="6" max="6" width="40" customWidth="1"/>
    <col min="7" max="7" width="34" customWidth="1"/>
    <col min="8" max="8" width="16" customWidth="1"/>
    <col min="9" max="9" width="38" customWidth="1"/>
  </cols>
  <sheetData>
    <row r="1" spans="1:9" ht="32" customHeight="1">
      <c r="A1" s="26"/>
      <c r="B1" s="26"/>
      <c r="C1" s="26"/>
      <c r="D1" s="26"/>
      <c r="E1" s="26"/>
      <c r="F1" s="26"/>
      <c r="G1" s="26"/>
      <c r="H1" s="26"/>
      <c r="I1" s="16"/>
    </row>
    <row r="3" spans="1:9" ht="16">
      <c r="A3" s="15" t="s">
        <v>163</v>
      </c>
      <c r="B3" s="15" t="s">
        <v>164</v>
      </c>
      <c r="C3" s="15" t="s">
        <v>165</v>
      </c>
      <c r="D3" s="15" t="s">
        <v>166</v>
      </c>
      <c r="E3" s="15" t="s">
        <v>167</v>
      </c>
      <c r="F3" s="15" t="s">
        <v>168</v>
      </c>
      <c r="G3" s="15" t="s">
        <v>169</v>
      </c>
      <c r="H3" s="15" t="s">
        <v>170</v>
      </c>
      <c r="I3" s="15" t="s">
        <v>171</v>
      </c>
    </row>
    <row r="4" spans="1:9" ht="221" customHeight="1">
      <c r="A4" s="4" t="s">
        <v>213</v>
      </c>
      <c r="B4" s="4" t="s">
        <v>172</v>
      </c>
      <c r="C4" s="7" t="s">
        <v>173</v>
      </c>
      <c r="D4" s="17">
        <f>IFERROR('Application Form'!$D$20/'Application Form'!$D$18,0)</f>
        <v>0</v>
      </c>
      <c r="E4" s="18">
        <f>MIN(MAX(D4,0),1)*8</f>
        <v>0</v>
      </c>
      <c r="F4" s="4" t="s">
        <v>174</v>
      </c>
      <c r="G4" s="4" t="str">
        <f>IF('Application Form'!$D$19&gt;'Application Form'!$D$18,"Flag: PH exits exceed total exits","")</f>
        <v/>
      </c>
      <c r="H4" s="4"/>
      <c r="I4" s="3" t="s">
        <v>175</v>
      </c>
    </row>
    <row r="5" spans="1:9" ht="221" customHeight="1">
      <c r="A5" s="4" t="s">
        <v>214</v>
      </c>
      <c r="B5" s="4" t="s">
        <v>176</v>
      </c>
      <c r="C5" s="7" t="s">
        <v>177</v>
      </c>
      <c r="D5" s="17">
        <f>(IF(IFERROR('Application Form'!$D$29/'Application Form'!$D$28,0)=0,0,IF(IFERROR('Application Form'!$D$29/'Application Form'!$D$28,0)&gt;1,0.5,IF(IFERROR('Application Form'!$D$29/'Application Form'!$D$28,0)&gt;=0.9,1,IF(IFERROR('Application Form'!$D$29/'Application Form'!$D$28,0)&gt;=0.75,0.75,0.5))))*0.3)+(IFERROR(MIN('Application Form'!$D$31/'Application Form'!$D$30,1),0)*0.25)+(IFERROR(MIN('Application Form'!$D$33/'Application Form'!$D$32,1),0)*0.25)+(IFERROR(MIN('Application Form'!$D$34/'Application Form'!$D$35,1),0)*0.2)</f>
        <v>0</v>
      </c>
      <c r="E5" s="18">
        <f>MIN(MAX(D5,0),1)*4</f>
        <v>0</v>
      </c>
      <c r="F5" s="4" t="s">
        <v>178</v>
      </c>
      <c r="G5" s="4"/>
      <c r="H5" s="4"/>
      <c r="I5" s="3"/>
    </row>
    <row r="6" spans="1:9" ht="221" customHeight="1">
      <c r="A6" s="4" t="s">
        <v>215</v>
      </c>
      <c r="B6" s="4" t="s">
        <v>179</v>
      </c>
      <c r="C6" s="7" t="s">
        <v>180</v>
      </c>
      <c r="D6" s="17">
        <f>IFERROR('Application Form'!$D$25/('Application Form'!$D$23-'Application Form'!$D$24),0)</f>
        <v>0</v>
      </c>
      <c r="E6" s="18">
        <f>MIN(MAX(D6,0),1)*8</f>
        <v>0</v>
      </c>
      <c r="F6" s="4" t="s">
        <v>181</v>
      </c>
      <c r="G6" s="4" t="str">
        <f>IF('Application Form'!$D$24&gt;'Application Form'!$D$23,"Flag: excluded adult exiters exceed total adult exiters"&amp;CHAR(10),"")&amp;IF('Application Form'!$D$25&gt;('Application Form'!$D$23-'Application Form'!$D$24),"Flag: employed eligible adult exiters exceed eligible adult exiters","")</f>
        <v/>
      </c>
      <c r="H6" s="4"/>
      <c r="I6" s="3" t="s">
        <v>182</v>
      </c>
    </row>
    <row r="7" spans="1:9" ht="221" customHeight="1">
      <c r="A7" s="4" t="s">
        <v>216</v>
      </c>
      <c r="B7" s="4" t="s">
        <v>183</v>
      </c>
      <c r="C7" s="7" t="s">
        <v>184</v>
      </c>
      <c r="D7" s="17">
        <f>IFERROR((('Application Form'!$D$43*1)+('Application Form'!$D$44*0.6)+('Application Form'!$D$45*0.2))/'Application Form'!$D$20,0)</f>
        <v>0</v>
      </c>
      <c r="E7" s="18">
        <f>MIN(MAX(D7,0),1)*5</f>
        <v>0</v>
      </c>
      <c r="F7" s="4" t="s">
        <v>185</v>
      </c>
      <c r="G7" s="4"/>
      <c r="H7" s="4"/>
      <c r="I7" s="3"/>
    </row>
    <row r="8" spans="1:9" ht="221" customHeight="1">
      <c r="A8" s="4" t="s">
        <v>217</v>
      </c>
      <c r="B8" s="4" t="s">
        <v>186</v>
      </c>
      <c r="C8" s="7" t="s">
        <v>187</v>
      </c>
      <c r="D8" s="17">
        <f>IFERROR('Application Form'!$D$26/'Application Form'!$D$17,0)</f>
        <v>0</v>
      </c>
      <c r="E8" s="18">
        <f>MIN(MAX(D8,0),1)*8</f>
        <v>0</v>
      </c>
      <c r="F8" s="4" t="s">
        <v>188</v>
      </c>
      <c r="G8" s="4" t="str">
        <f>IF('Application Form'!$D$26&gt;'Application Form'!$D$17,"Flag: service participants exceed total served","")</f>
        <v/>
      </c>
      <c r="H8" s="4"/>
      <c r="I8" s="3"/>
    </row>
    <row r="9" spans="1:9" ht="221" customHeight="1">
      <c r="A9" s="4" t="s">
        <v>218</v>
      </c>
      <c r="B9" s="4" t="s">
        <v>189</v>
      </c>
      <c r="C9" s="7" t="s">
        <v>190</v>
      </c>
      <c r="D9" s="17">
        <f>IFERROR(((MIN('Application Form'!D52/20,1)*'Application Form'!D51)+'Application Form'!D53)/'Application Form'!D17,0)</f>
        <v>0</v>
      </c>
      <c r="E9" s="18">
        <f>MIN(MAX(D9,0),1)*10</f>
        <v>0</v>
      </c>
      <c r="F9" s="4" t="s">
        <v>191</v>
      </c>
      <c r="G9" s="4"/>
      <c r="H9" s="4"/>
      <c r="I9" s="3"/>
    </row>
    <row r="10" spans="1:9" ht="221" customHeight="1">
      <c r="A10" s="4" t="s">
        <v>219</v>
      </c>
      <c r="B10" s="4" t="s">
        <v>192</v>
      </c>
      <c r="C10" s="7" t="s">
        <v>193</v>
      </c>
      <c r="D10" s="17">
        <f>IFERROR(((IF('Application Form'!D58/'Application Form'!D57&lt;7%,1,0)+IF('Application Form'!D60/'Application Form'!D59&lt;8%,1,0))/2)*MIN(('Application Form'!D57+'Application Form'!D59)/'Application Form'!D20,1),0)</f>
        <v>0</v>
      </c>
      <c r="E10" s="18">
        <f>MIN(MAX(D10,0),1)*7</f>
        <v>0</v>
      </c>
      <c r="F10" s="4" t="s">
        <v>194</v>
      </c>
      <c r="G10" s="4"/>
      <c r="H10" s="4"/>
      <c r="I10" s="3"/>
    </row>
    <row r="11" spans="1:9" ht="221" customHeight="1">
      <c r="A11" s="20"/>
      <c r="B11" s="20"/>
      <c r="C11" s="21"/>
      <c r="D11" s="20" t="s">
        <v>195</v>
      </c>
      <c r="E11" s="22">
        <f>SUM(E4:E10)</f>
        <v>0</v>
      </c>
      <c r="F11" s="4"/>
      <c r="G11" s="4"/>
      <c r="H11" s="4"/>
      <c r="I11" s="3"/>
    </row>
    <row r="12" spans="1:9">
      <c r="A12" s="3"/>
      <c r="B12" s="3"/>
      <c r="C12" s="3"/>
      <c r="D12" s="3"/>
      <c r="E12" s="3"/>
      <c r="F12" s="3"/>
      <c r="G12" s="3"/>
      <c r="H12" s="3"/>
    </row>
    <row r="13" spans="1:9" ht="32">
      <c r="A13" s="23" t="s">
        <v>196</v>
      </c>
      <c r="B13" s="23" t="s">
        <v>197</v>
      </c>
      <c r="C13" s="23" t="s">
        <v>198</v>
      </c>
      <c r="D13" s="20" t="s">
        <v>144</v>
      </c>
      <c r="E13" s="3"/>
      <c r="F13" s="3"/>
      <c r="G13" s="3"/>
      <c r="H13" s="3"/>
      <c r="I13" s="3"/>
    </row>
    <row r="14" spans="1:9" ht="75">
      <c r="A14" s="4" t="s">
        <v>199</v>
      </c>
      <c r="B14" s="7" t="s">
        <v>200</v>
      </c>
      <c r="C14" s="17">
        <f>IFERROR('Application Form'!$D$29/'Application Form'!$D$28,0)</f>
        <v>0</v>
      </c>
      <c r="D14" s="3" t="s">
        <v>201</v>
      </c>
      <c r="E14" s="3"/>
      <c r="F14" s="3"/>
      <c r="G14" s="3"/>
      <c r="H14" s="3"/>
      <c r="I14" s="3"/>
    </row>
    <row r="15" spans="1:9" ht="30">
      <c r="A15" s="4" t="s">
        <v>202</v>
      </c>
      <c r="B15" s="7" t="s">
        <v>203</v>
      </c>
      <c r="C15" s="17">
        <f>IFERROR('Application Form'!$D$31/'Application Form'!$D$30,0)</f>
        <v>0</v>
      </c>
      <c r="D15" s="3" t="s">
        <v>204</v>
      </c>
      <c r="E15" s="3"/>
      <c r="F15" s="3"/>
      <c r="G15" s="3"/>
      <c r="H15" s="3"/>
      <c r="I15" s="3"/>
    </row>
    <row r="16" spans="1:9" ht="30">
      <c r="A16" s="4" t="s">
        <v>205</v>
      </c>
      <c r="B16" s="7" t="s">
        <v>206</v>
      </c>
      <c r="C16" s="17">
        <f>IFERROR('Application Form'!$D$33/'Application Form'!$D$32,0)</f>
        <v>0</v>
      </c>
      <c r="D16" s="3" t="s">
        <v>204</v>
      </c>
      <c r="E16" s="3"/>
      <c r="F16" s="3"/>
      <c r="G16" s="3"/>
      <c r="H16" s="3"/>
      <c r="I16" s="3"/>
    </row>
    <row r="17" spans="1:9" ht="30">
      <c r="A17" s="4" t="s">
        <v>207</v>
      </c>
      <c r="B17" s="7" t="s">
        <v>208</v>
      </c>
      <c r="C17" s="17">
        <f>IFERROR('Application Form'!$D$34/'Application Form'!$D$35,0)</f>
        <v>0</v>
      </c>
      <c r="D17" s="3" t="s">
        <v>204</v>
      </c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 ht="16">
      <c r="A20" s="23" t="s">
        <v>209</v>
      </c>
      <c r="B20" s="23" t="s">
        <v>197</v>
      </c>
      <c r="C20" s="23" t="s">
        <v>198</v>
      </c>
      <c r="D20" s="23"/>
      <c r="E20" s="20" t="s">
        <v>210</v>
      </c>
      <c r="F20" s="3"/>
      <c r="G20" s="3"/>
      <c r="H20" s="3"/>
      <c r="I20" s="3"/>
    </row>
    <row r="21" spans="1:9" ht="105">
      <c r="A21" s="3" t="s">
        <v>211</v>
      </c>
      <c r="B21" s="19">
        <f>AVERAGE(E4:E10)</f>
        <v>0</v>
      </c>
      <c r="C21" s="19">
        <f>AVERAGE(E4:E10)</f>
        <v>0</v>
      </c>
      <c r="D21" s="3"/>
      <c r="E21" s="3" t="s">
        <v>212</v>
      </c>
      <c r="F21" s="3"/>
      <c r="G21" s="3"/>
      <c r="H21" s="3"/>
      <c r="I21" s="3"/>
    </row>
  </sheetData>
  <sheetProtection algorithmName="SHA-512" hashValue="sXnXULYBy1x55kGyxjJrWmBsE7d10tJLagY7Qkjz4/z21dcUNHxH2Vn8oPFjGzDCbx70IWETJDqXrYQLZcQWFQ==" saltValue="cRD4IJJNIlxjkISA+OyC9g==" spinCount="100000" sheet="1" objects="1" scenarios="1"/>
  <mergeCells count="1">
    <mergeCell ref="A1:H1"/>
  </mergeCells>
  <conditionalFormatting sqref="C4:D10">
    <cfRule type="colorScale" priority="3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C11:D11">
    <cfRule type="colorScale" priority="1">
      <colorScale>
        <cfvo type="min"/>
        <cfvo type="percentile" val="50"/>
        <cfvo type="max"/>
        <color rgb="FFFEE2E2"/>
        <color rgb="FFFEF3C7"/>
        <color rgb="FFDCFCE7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/>
  </sheetViews>
  <sheetFormatPr baseColWidth="10" defaultColWidth="8.83203125" defaultRowHeight="14"/>
  <cols>
    <col min="1" max="5" width="28" customWidth="1"/>
  </cols>
  <sheetData>
    <row r="1" spans="1:5" ht="32">
      <c r="A1" s="1" t="s">
        <v>29</v>
      </c>
      <c r="B1" s="1" t="s">
        <v>141</v>
      </c>
      <c r="C1" s="1" t="s">
        <v>142</v>
      </c>
      <c r="D1" s="1" t="s">
        <v>143</v>
      </c>
      <c r="E1" s="1" t="s">
        <v>144</v>
      </c>
    </row>
    <row r="2" spans="1:5">
      <c r="A2" t="s">
        <v>145</v>
      </c>
      <c r="B2" t="s">
        <v>11</v>
      </c>
      <c r="C2" t="s">
        <v>146</v>
      </c>
      <c r="D2" t="s">
        <v>147</v>
      </c>
    </row>
    <row r="3" spans="1:5">
      <c r="A3" t="s">
        <v>148</v>
      </c>
      <c r="B3" t="s">
        <v>83</v>
      </c>
      <c r="C3" t="s">
        <v>149</v>
      </c>
      <c r="D3" t="s">
        <v>150</v>
      </c>
    </row>
    <row r="4" spans="1:5">
      <c r="B4" t="s">
        <v>38</v>
      </c>
      <c r="C4" t="s">
        <v>151</v>
      </c>
      <c r="D4" t="s">
        <v>152</v>
      </c>
    </row>
    <row r="5" spans="1:5">
      <c r="B5" t="s">
        <v>74</v>
      </c>
      <c r="C5" t="s">
        <v>153</v>
      </c>
      <c r="D5" t="s">
        <v>154</v>
      </c>
    </row>
    <row r="6" spans="1:5">
      <c r="B6" t="s">
        <v>61</v>
      </c>
      <c r="C6" t="s">
        <v>155</v>
      </c>
      <c r="D6" t="s">
        <v>156</v>
      </c>
    </row>
    <row r="7" spans="1:5">
      <c r="B7" t="s">
        <v>26</v>
      </c>
      <c r="C7" t="s">
        <v>157</v>
      </c>
      <c r="D7" t="s">
        <v>158</v>
      </c>
    </row>
    <row r="8" spans="1:5">
      <c r="C8" t="s">
        <v>159</v>
      </c>
      <c r="D8" t="s">
        <v>160</v>
      </c>
    </row>
    <row r="9" spans="1:5">
      <c r="D9" t="s">
        <v>161</v>
      </c>
    </row>
    <row r="10" spans="1:5">
      <c r="D10" t="s">
        <v>162</v>
      </c>
    </row>
  </sheetData>
  <sheetProtection algorithmName="SHA-512" hashValue="rFuxveQX0fZ0gdSg9bdBjP0ayq2DXTK8KErOkJtq/tNS0RjIcn5+RyH2yRs+z4gn73hyJTilz+8FfGRF9O76nA==" saltValue="CmZbF2C6prPqQqLDLn3eu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Form</vt:lpstr>
      <vt:lpstr>Score Calculations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Shri Sharma</cp:lastModifiedBy>
  <dcterms:created xsi:type="dcterms:W3CDTF">2026-06-12T22:51:40Z</dcterms:created>
  <dcterms:modified xsi:type="dcterms:W3CDTF">2026-06-12T23:03:37Z</dcterms:modified>
</cp:coreProperties>
</file>